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Controllo Mensile Cassa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B20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N15" i="1"/>
  <c r="N20" i="1" s="1"/>
  <c r="M15" i="1"/>
  <c r="M20" i="1" s="1"/>
  <c r="L15" i="1"/>
  <c r="L20" i="1" s="1"/>
  <c r="K15" i="1"/>
  <c r="K20" i="1" s="1"/>
  <c r="J15" i="1"/>
  <c r="J20" i="1" s="1"/>
  <c r="I15" i="1"/>
  <c r="I20" i="1" s="1"/>
  <c r="H15" i="1"/>
  <c r="G15" i="1"/>
  <c r="F15" i="1"/>
  <c r="F20" i="1" s="1"/>
  <c r="E15" i="1"/>
  <c r="E20" i="1" s="1"/>
  <c r="D15" i="1"/>
  <c r="D20" i="1" s="1"/>
  <c r="C15" i="1"/>
  <c r="C20" i="1" s="1"/>
  <c r="B15" i="1"/>
  <c r="B10" i="1"/>
  <c r="N9" i="1"/>
  <c r="M9" i="1"/>
  <c r="L9" i="1"/>
  <c r="K9" i="1"/>
  <c r="J9" i="1"/>
  <c r="I9" i="1"/>
  <c r="H9" i="1"/>
  <c r="G9" i="1"/>
  <c r="F9" i="1"/>
  <c r="E9" i="1"/>
  <c r="D9" i="1"/>
  <c r="C9" i="1"/>
  <c r="C10" i="1" s="1"/>
  <c r="B9" i="1"/>
  <c r="C21" i="1" l="1"/>
  <c r="D5" i="1"/>
  <c r="D10" i="1" s="1"/>
  <c r="D21" i="1" s="1"/>
  <c r="C22" i="1"/>
  <c r="D22" i="1" l="1"/>
  <c r="E5" i="1"/>
  <c r="E10" i="1" s="1"/>
  <c r="E21" i="1" s="1"/>
  <c r="F5" i="1" l="1"/>
  <c r="F10" i="1" s="1"/>
  <c r="F21" i="1" s="1"/>
  <c r="E22" i="1"/>
  <c r="F22" i="1" l="1"/>
  <c r="G5" i="1"/>
  <c r="G10" i="1" s="1"/>
  <c r="G21" i="1" s="1"/>
  <c r="H5" i="1" l="1"/>
  <c r="H10" i="1" s="1"/>
  <c r="H21" i="1" s="1"/>
  <c r="G22" i="1"/>
  <c r="I5" i="1" l="1"/>
  <c r="I10" i="1" s="1"/>
  <c r="I21" i="1" s="1"/>
  <c r="H22" i="1"/>
  <c r="I22" i="1" l="1"/>
  <c r="J5" i="1"/>
  <c r="J10" i="1" s="1"/>
  <c r="J21" i="1" s="1"/>
  <c r="J22" i="1" l="1"/>
  <c r="K5" i="1"/>
  <c r="K10" i="1" s="1"/>
  <c r="K21" i="1" s="1"/>
  <c r="L5" i="1" l="1"/>
  <c r="L10" i="1" s="1"/>
  <c r="L21" i="1" s="1"/>
  <c r="K22" i="1"/>
  <c r="L22" i="1" l="1"/>
  <c r="M5" i="1"/>
  <c r="M10" i="1" s="1"/>
  <c r="M21" i="1" s="1"/>
  <c r="N5" i="1" l="1"/>
  <c r="N10" i="1" s="1"/>
  <c r="N21" i="1" s="1"/>
  <c r="N22" i="1" s="1"/>
  <c r="M22" i="1"/>
</calcChain>
</file>

<file path=xl/sharedStrings.xml><?xml version="1.0" encoding="utf-8"?>
<sst xmlns="http://schemas.openxmlformats.org/spreadsheetml/2006/main" count="45" uniqueCount="44">
  <si>
    <t>CATEGORIA / VOCE DI BILANCIO</t>
  </si>
  <si>
    <t>Formula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</si>
  <si>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</si>
  <si>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</si>
  <si>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</si>
  <si>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</si>
  <si>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</si>
  <si>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</si>
  <si>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</si>
  <si>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</si>
  <si>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</si>
  <si>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</si>
  <si>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</si>
  <si>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</si>
  <si>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A) CASSA INIZIALE LIBERA</t>
  </si>
  <si>
    <t>Incassi da F24</t>
  </si>
  <si>
    <t>Altre Entrate Correnti (Tit. I-II-III)</t>
  </si>
  <si>
    <t>Riscossioni varie / Trasferimenti</t>
  </si>
  <si>
    <t>B) TOTALE ENTRATE CORRENTI DI CASSA</t>
  </si>
  <si>
    <t>C) RISORSE TOTALI DISPONIBILI</t>
  </si>
  <si>
    <t>Personale dipendente ed Oneri</t>
  </si>
  <si>
    <t>Costi fissi mensili</t>
  </si>
  <si>
    <t>Rate Ammortamento Mutui (CDP)</t>
  </si>
  <si>
    <t>Scadenze semestrali (Giu/Dic)</t>
  </si>
  <si>
    <t>Quota Ripiano Piano di Riequilibrio</t>
  </si>
  <si>
    <t>Accantonamento vincolato</t>
  </si>
  <si>
    <t>Utenze Ente e Servizi Inderogabili</t>
  </si>
  <si>
    <t>Illum. Pubblica, Rifiuti ecc.</t>
  </si>
  <si>
    <t>D) TOTALE USCITE RIGIDE / INDEROGABILI</t>
  </si>
  <si>
    <t>Manutenzioni Ordinarie Differibili</t>
  </si>
  <si>
    <t>Strade, immobili non urgenti</t>
  </si>
  <si>
    <t>Acquisto Beni di Consumo / Cancelleria</t>
  </si>
  <si>
    <t>Spese di funzionamento uffici</t>
  </si>
  <si>
    <t>Incarichi Professionali / Supporto RUP</t>
  </si>
  <si>
    <t>Spese programmabili</t>
  </si>
  <si>
    <t>E) TOTALE USCITE FLESSIBILI / SUBORDINATE</t>
  </si>
  <si>
    <t>G) SALDO FINALE DI CASSA LIBERA</t>
  </si>
  <si>
    <t>STATO DEL TRIAGE (ALERT CASSA)</t>
  </si>
  <si>
    <t>Formula Condizionale</t>
  </si>
  <si>
    <t>Anno 2026</t>
  </si>
  <si>
    <t>PIANO DI CONTROLLO MENSILE DELLA CASSA E TRIAGE DELLE SPESE (TITOLO I)</t>
  </si>
  <si>
    <t>F) TOTALE GENERALI USCITE TITOLO I E IV</t>
  </si>
  <si>
    <t>IMU Ordinaria</t>
  </si>
  <si>
    <t>Addizionale Comunale IRPEF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</si>
</sst>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rgb="FF1F497D"/>
      <name val="Segoe UI"/>
    </font>
    <font>
      <i/>
      <sz val="11"/>
      <name val="Segoe UI"/>
    </font>
    <font>
      <b/>
      <sz val="11"/>
      <color rgb="FFFFFFFF"/>
      <name val="Segoe UI"/>
    </font>
    <font>
      <b/>
      <sz val="10"/>
      <name val="Segoe UI"/>
    </font>
    <font>
      <i/>
      <sz val="9"/>
      <color rgb="FF595959"/>
      <name val="Segoe UI"/>
    </font>
    <font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  <fill>
      <patternFill patternType="solid">
        <fgColor rgb="FFE6E6E6"/>
        <bgColor rgb="FFE6E6E6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4" fontId="6" fillId="6" borderId="1" xfId="0" applyNumberFormat="1" applyFont="1" applyFill="1" applyBorder="1" applyAlignment="1">
      <alignment horizontal="right" vertical="center"/>
    </xf>
    <xf numFmtId="0" fontId="4" fillId="6" borderId="1" xfId="0" applyFont="1" applyFill="1" applyBorder="1" applyAlignment="1">
      <alignment horizontal="left" vertical="center"/>
    </xf>
    <xf numFmtId="4" fontId="4" fillId="6" borderId="1" xfId="0" applyNumberFormat="1" applyFont="1" applyFill="1" applyBorder="1" applyAlignment="1">
      <alignment horizontal="right" vertical="center"/>
    </xf>
    <xf numFmtId="0" fontId="6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left" vertical="center"/>
    </xf>
    <xf numFmtId="4" fontId="4" fillId="7" borderId="1" xfId="0" applyNumberFormat="1" applyFont="1" applyFill="1" applyBorder="1" applyAlignment="1">
      <alignment horizontal="right" vertical="center"/>
    </xf>
    <xf numFmtId="0" fontId="4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horizontal="center" vertical="center"/>
    </xf>
    <xf numFmtId="4" fontId="4" fillId="8" borderId="1" xfId="0" applyNumberFormat="1" applyFont="1" applyFill="1" applyBorder="1" applyAlignment="1">
      <alignment horizontal="right" vertical="center"/>
    </xf>
    <xf numFmtId="0" fontId="4" fillId="9" borderId="1" xfId="0" applyFont="1" applyFill="1" applyBorder="1" applyAlignment="1">
      <alignment horizontal="left" vertical="center"/>
    </xf>
    <xf numFmtId="0" fontId="5" fillId="9" borderId="1" xfId="0" applyFont="1" applyFill="1" applyBorder="1" applyAlignment="1">
      <alignment horizontal="center" vertical="center"/>
    </xf>
    <xf numFmtId="4" fontId="4" fillId="9" borderId="1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3">
    <dxf>
      <font>
        <b/>
        <sz val="10"/>
        <color rgb="FF006100"/>
        <name val="Segoe UI"/>
      </font>
      <fill>
        <patternFill patternType="solid">
          <fgColor rgb="FFC6EFCE"/>
          <bgColor rgb="FFC6EFCE"/>
        </patternFill>
      </fill>
    </dxf>
    <dxf>
      <font>
        <b/>
        <sz val="10"/>
        <color rgb="FF9C6500"/>
        <name val="Segoe UI"/>
      </font>
      <fill>
        <patternFill patternType="solid">
          <fgColor rgb="FFFFEB9C"/>
          <bgColor rgb="FFFFEB9C"/>
        </patternFill>
      </fill>
    </dxf>
    <dxf>
      <font>
        <b/>
        <sz val="10"/>
        <color rgb="FF9C0006"/>
        <name val="Segoe UI"/>
      </font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A20" sqref="A20"/>
    </sheetView>
  </sheetViews>
  <sheetFormatPr defaultRowHeight="15" x14ac:dyDescent="0.25"/>
  <cols>
    <col min="1" max="1" width="42.85546875" bestFit="1" customWidth="1"/>
    <col min="2" max="2" width="25" customWidth="1"/>
    <col min="3" max="14" width="78" customWidth="1"/>
  </cols>
  <sheetData>
    <row r="1" spans="1:14" ht="30" customHeight="1" x14ac:dyDescent="0.25">
      <c r="A1" s="35" t="s">
        <v>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9.899999999999999" customHeight="1" x14ac:dyDescent="0.25">
      <c r="A2" s="33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4" spans="1:14" ht="25.9" customHeight="1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ht="19.899999999999999" customHeight="1" x14ac:dyDescent="0.25">
      <c r="A5" s="3" t="s">
        <v>14</v>
      </c>
      <c r="B5" s="4"/>
      <c r="C5" s="5">
        <v>15000</v>
      </c>
      <c r="D5" s="5">
        <f t="shared" ref="D5:N5" si="0">C21</f>
        <v>-474.34999999999854</v>
      </c>
      <c r="E5" s="5">
        <f t="shared" si="0"/>
        <v>-14974.349999999999</v>
      </c>
      <c r="F5" s="5">
        <f t="shared" si="0"/>
        <v>-10474.349999999999</v>
      </c>
      <c r="G5" s="5">
        <f t="shared" si="0"/>
        <v>-24974.35</v>
      </c>
      <c r="H5" s="5">
        <f t="shared" si="0"/>
        <v>-40974.35</v>
      </c>
      <c r="I5" s="5">
        <f t="shared" si="0"/>
        <v>12519.700000000004</v>
      </c>
      <c r="J5" s="5">
        <f t="shared" si="0"/>
        <v>24675.230000000003</v>
      </c>
      <c r="K5" s="5">
        <f t="shared" si="0"/>
        <v>13175.230000000003</v>
      </c>
      <c r="L5" s="5">
        <f t="shared" si="0"/>
        <v>18175.230000000003</v>
      </c>
      <c r="M5" s="5">
        <f t="shared" si="0"/>
        <v>8675.2300000000032</v>
      </c>
      <c r="N5" s="5">
        <f t="shared" si="0"/>
        <v>11175.230000000003</v>
      </c>
    </row>
    <row r="6" spans="1:14" ht="19.899999999999999" customHeight="1" x14ac:dyDescent="0.25">
      <c r="A6" s="6" t="s">
        <v>43</v>
      </c>
      <c r="B6" s="7" t="s">
        <v>15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29655.53</v>
      </c>
      <c r="J6" s="8">
        <v>3000</v>
      </c>
      <c r="K6" s="8">
        <v>4000</v>
      </c>
      <c r="L6" s="8">
        <v>5000</v>
      </c>
      <c r="M6" s="8">
        <v>15000</v>
      </c>
      <c r="N6" s="8">
        <v>9344.4699999999993</v>
      </c>
    </row>
    <row r="7" spans="1:14" ht="19.899999999999999" customHeight="1" x14ac:dyDescent="0.25">
      <c r="A7" s="6" t="s">
        <v>42</v>
      </c>
      <c r="B7" s="7" t="s">
        <v>15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75994.05</v>
      </c>
      <c r="I7" s="8">
        <v>0</v>
      </c>
      <c r="J7" s="8">
        <v>0</v>
      </c>
      <c r="K7" s="8">
        <v>0</v>
      </c>
      <c r="L7" s="8">
        <v>0</v>
      </c>
      <c r="M7" s="8">
        <v>5000</v>
      </c>
      <c r="N7" s="8">
        <v>59005.95</v>
      </c>
    </row>
    <row r="8" spans="1:14" ht="19.899999999999999" customHeight="1" x14ac:dyDescent="0.25">
      <c r="A8" s="6" t="s">
        <v>16</v>
      </c>
      <c r="B8" s="7" t="s">
        <v>17</v>
      </c>
      <c r="C8" s="8">
        <v>3000</v>
      </c>
      <c r="D8" s="8">
        <v>3000</v>
      </c>
      <c r="E8" s="8">
        <v>25000</v>
      </c>
      <c r="F8" s="8">
        <v>3000</v>
      </c>
      <c r="G8" s="8">
        <v>3000</v>
      </c>
      <c r="H8" s="8">
        <v>4000</v>
      </c>
      <c r="I8" s="8">
        <v>3000</v>
      </c>
      <c r="J8" s="8">
        <v>3000</v>
      </c>
      <c r="K8" s="8">
        <v>20000</v>
      </c>
      <c r="L8" s="8">
        <v>3000</v>
      </c>
      <c r="M8" s="8">
        <v>3000</v>
      </c>
      <c r="N8" s="8">
        <v>5000</v>
      </c>
    </row>
    <row r="9" spans="1:14" ht="19.899999999999999" customHeight="1" x14ac:dyDescent="0.25">
      <c r="A9" s="9" t="s">
        <v>18</v>
      </c>
      <c r="B9" s="7" t="e">
        <f>SUM(IRPEF:Altre)</f>
        <v>#NAME?</v>
      </c>
      <c r="C9" s="10">
        <f t="shared" ref="C9:N9" si="1">SUM(C6:C8)</f>
        <v>3000</v>
      </c>
      <c r="D9" s="10">
        <f t="shared" si="1"/>
        <v>3000</v>
      </c>
      <c r="E9" s="10">
        <f t="shared" si="1"/>
        <v>25000</v>
      </c>
      <c r="F9" s="10">
        <f t="shared" si="1"/>
        <v>3000</v>
      </c>
      <c r="G9" s="10">
        <f t="shared" si="1"/>
        <v>3000</v>
      </c>
      <c r="H9" s="10">
        <f t="shared" si="1"/>
        <v>79994.05</v>
      </c>
      <c r="I9" s="10">
        <f t="shared" si="1"/>
        <v>32655.53</v>
      </c>
      <c r="J9" s="10">
        <f t="shared" si="1"/>
        <v>6000</v>
      </c>
      <c r="K9" s="10">
        <f t="shared" si="1"/>
        <v>24000</v>
      </c>
      <c r="L9" s="10">
        <f t="shared" si="1"/>
        <v>8000</v>
      </c>
      <c r="M9" s="10">
        <f t="shared" si="1"/>
        <v>23000</v>
      </c>
      <c r="N9" s="10">
        <f t="shared" si="1"/>
        <v>73350.42</v>
      </c>
    </row>
    <row r="10" spans="1:14" ht="19.899999999999999" customHeight="1" x14ac:dyDescent="0.25">
      <c r="A10" s="11" t="s">
        <v>19</v>
      </c>
      <c r="B10" s="12" t="e">
        <f>A + B</f>
        <v>#NAME?</v>
      </c>
      <c r="C10" s="13">
        <f t="shared" ref="C10:N10" si="2">C5+C9</f>
        <v>18000</v>
      </c>
      <c r="D10" s="13">
        <f t="shared" si="2"/>
        <v>2525.6500000000015</v>
      </c>
      <c r="E10" s="13">
        <f t="shared" si="2"/>
        <v>10025.650000000001</v>
      </c>
      <c r="F10" s="13">
        <f t="shared" si="2"/>
        <v>-7474.3499999999985</v>
      </c>
      <c r="G10" s="13">
        <f t="shared" si="2"/>
        <v>-21974.35</v>
      </c>
      <c r="H10" s="13">
        <f t="shared" si="2"/>
        <v>39019.700000000004</v>
      </c>
      <c r="I10" s="13">
        <f t="shared" si="2"/>
        <v>45175.23</v>
      </c>
      <c r="J10" s="13">
        <f t="shared" si="2"/>
        <v>30675.230000000003</v>
      </c>
      <c r="K10" s="13">
        <f t="shared" si="2"/>
        <v>37175.230000000003</v>
      </c>
      <c r="L10" s="13">
        <f t="shared" si="2"/>
        <v>26175.230000000003</v>
      </c>
      <c r="M10" s="13">
        <f t="shared" si="2"/>
        <v>31675.230000000003</v>
      </c>
      <c r="N10" s="13">
        <f t="shared" si="2"/>
        <v>84525.65</v>
      </c>
    </row>
    <row r="11" spans="1:14" ht="19.899999999999999" customHeight="1" x14ac:dyDescent="0.25">
      <c r="A11" s="14" t="s">
        <v>20</v>
      </c>
      <c r="B11" s="15" t="s">
        <v>21</v>
      </c>
      <c r="C11" s="16">
        <v>8500</v>
      </c>
      <c r="D11" s="16">
        <v>8500</v>
      </c>
      <c r="E11" s="16">
        <v>8500</v>
      </c>
      <c r="F11" s="16">
        <v>8500</v>
      </c>
      <c r="G11" s="16">
        <v>8500</v>
      </c>
      <c r="H11" s="16">
        <v>8500</v>
      </c>
      <c r="I11" s="16">
        <v>8500</v>
      </c>
      <c r="J11" s="16">
        <v>8500</v>
      </c>
      <c r="K11" s="16">
        <v>8500</v>
      </c>
      <c r="L11" s="16">
        <v>8500</v>
      </c>
      <c r="M11" s="16">
        <v>8500</v>
      </c>
      <c r="N11" s="16">
        <v>8500</v>
      </c>
    </row>
    <row r="12" spans="1:14" ht="19.899999999999999" customHeight="1" x14ac:dyDescent="0.25">
      <c r="A12" s="14" t="s">
        <v>22</v>
      </c>
      <c r="B12" s="15" t="s">
        <v>23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6000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6000</v>
      </c>
    </row>
    <row r="13" spans="1:14" ht="19.899999999999999" customHeight="1" x14ac:dyDescent="0.25">
      <c r="A13" s="14" t="s">
        <v>24</v>
      </c>
      <c r="B13" s="15" t="s">
        <v>25</v>
      </c>
      <c r="C13" s="16">
        <v>1974.35</v>
      </c>
      <c r="D13" s="16">
        <v>2500</v>
      </c>
      <c r="E13" s="16">
        <v>2500</v>
      </c>
      <c r="F13" s="16">
        <v>2500</v>
      </c>
      <c r="G13" s="16">
        <v>2500</v>
      </c>
      <c r="H13" s="16">
        <v>2500</v>
      </c>
      <c r="I13" s="16">
        <v>2500</v>
      </c>
      <c r="J13" s="16">
        <v>2500</v>
      </c>
      <c r="K13" s="16">
        <v>2500</v>
      </c>
      <c r="L13" s="16">
        <v>2500</v>
      </c>
      <c r="M13" s="16">
        <v>2500</v>
      </c>
      <c r="N13" s="16">
        <v>2500</v>
      </c>
    </row>
    <row r="14" spans="1:14" ht="19.899999999999999" customHeight="1" x14ac:dyDescent="0.25">
      <c r="A14" s="14" t="s">
        <v>26</v>
      </c>
      <c r="B14" s="15" t="s">
        <v>27</v>
      </c>
      <c r="C14" s="16">
        <v>4000</v>
      </c>
      <c r="D14" s="16">
        <v>4000</v>
      </c>
      <c r="E14" s="16">
        <v>4000</v>
      </c>
      <c r="F14" s="16">
        <v>4000</v>
      </c>
      <c r="G14" s="16">
        <v>4000</v>
      </c>
      <c r="H14" s="16">
        <v>4000</v>
      </c>
      <c r="I14" s="16">
        <v>4000</v>
      </c>
      <c r="J14" s="16">
        <v>4000</v>
      </c>
      <c r="K14" s="16">
        <v>4000</v>
      </c>
      <c r="L14" s="16">
        <v>4000</v>
      </c>
      <c r="M14" s="16">
        <v>4000</v>
      </c>
      <c r="N14" s="16">
        <v>4000</v>
      </c>
    </row>
    <row r="15" spans="1:14" ht="19.899999999999999" customHeight="1" x14ac:dyDescent="0.25">
      <c r="A15" s="17" t="s">
        <v>28</v>
      </c>
      <c r="B15" s="15" t="e">
        <f>SUM(Fisse)</f>
        <v>#NAME?</v>
      </c>
      <c r="C15" s="18">
        <f t="shared" ref="C15:N15" si="3">SUM(C11:C14)</f>
        <v>14474.35</v>
      </c>
      <c r="D15" s="18">
        <f t="shared" si="3"/>
        <v>15000</v>
      </c>
      <c r="E15" s="18">
        <f t="shared" si="3"/>
        <v>15000</v>
      </c>
      <c r="F15" s="18">
        <f t="shared" si="3"/>
        <v>15000</v>
      </c>
      <c r="G15" s="18">
        <f t="shared" si="3"/>
        <v>15000</v>
      </c>
      <c r="H15" s="18">
        <f t="shared" si="3"/>
        <v>21000</v>
      </c>
      <c r="I15" s="18">
        <f t="shared" si="3"/>
        <v>15000</v>
      </c>
      <c r="J15" s="18">
        <f t="shared" si="3"/>
        <v>15000</v>
      </c>
      <c r="K15" s="18">
        <f t="shared" si="3"/>
        <v>15000</v>
      </c>
      <c r="L15" s="18">
        <f t="shared" si="3"/>
        <v>15000</v>
      </c>
      <c r="M15" s="18">
        <f t="shared" si="3"/>
        <v>15000</v>
      </c>
      <c r="N15" s="18">
        <f t="shared" si="3"/>
        <v>21000</v>
      </c>
    </row>
    <row r="16" spans="1:14" ht="19.899999999999999" customHeight="1" x14ac:dyDescent="0.25">
      <c r="A16" s="19" t="s">
        <v>29</v>
      </c>
      <c r="B16" s="20" t="s">
        <v>30</v>
      </c>
      <c r="C16" s="21">
        <v>2000</v>
      </c>
      <c r="D16" s="21">
        <v>2000</v>
      </c>
      <c r="E16" s="21">
        <v>2000</v>
      </c>
      <c r="F16" s="21">
        <v>2000</v>
      </c>
      <c r="G16" s="21">
        <v>2000</v>
      </c>
      <c r="H16" s="21">
        <v>5000</v>
      </c>
      <c r="I16" s="21">
        <v>2000</v>
      </c>
      <c r="J16" s="21">
        <v>2000</v>
      </c>
      <c r="K16" s="21">
        <v>2000</v>
      </c>
      <c r="L16" s="21">
        <v>2000</v>
      </c>
      <c r="M16" s="21">
        <v>2000</v>
      </c>
      <c r="N16" s="21">
        <v>5000</v>
      </c>
    </row>
    <row r="17" spans="1:14" ht="19.899999999999999" customHeight="1" x14ac:dyDescent="0.25">
      <c r="A17" s="19" t="s">
        <v>31</v>
      </c>
      <c r="B17" s="20" t="s">
        <v>32</v>
      </c>
      <c r="C17" s="21">
        <v>500</v>
      </c>
      <c r="D17" s="21">
        <v>500</v>
      </c>
      <c r="E17" s="21">
        <v>500</v>
      </c>
      <c r="F17" s="21">
        <v>500</v>
      </c>
      <c r="G17" s="21">
        <v>500</v>
      </c>
      <c r="H17" s="21">
        <v>500</v>
      </c>
      <c r="I17" s="21">
        <v>500</v>
      </c>
      <c r="J17" s="21">
        <v>500</v>
      </c>
      <c r="K17" s="21">
        <v>500</v>
      </c>
      <c r="L17" s="21">
        <v>500</v>
      </c>
      <c r="M17" s="21">
        <v>500</v>
      </c>
      <c r="N17" s="21">
        <v>500</v>
      </c>
    </row>
    <row r="18" spans="1:14" ht="19.899999999999999" customHeight="1" x14ac:dyDescent="0.25">
      <c r="A18" s="19" t="s">
        <v>33</v>
      </c>
      <c r="B18" s="20" t="s">
        <v>34</v>
      </c>
      <c r="C18" s="21">
        <v>1500</v>
      </c>
      <c r="D18" s="21">
        <v>0</v>
      </c>
      <c r="E18" s="21">
        <v>3000</v>
      </c>
      <c r="F18" s="21">
        <v>0</v>
      </c>
      <c r="G18" s="21">
        <v>1500</v>
      </c>
      <c r="H18" s="21">
        <v>0</v>
      </c>
      <c r="I18" s="21">
        <v>3000</v>
      </c>
      <c r="J18" s="21">
        <v>0</v>
      </c>
      <c r="K18" s="21">
        <v>1500</v>
      </c>
      <c r="L18" s="21">
        <v>0</v>
      </c>
      <c r="M18" s="21">
        <v>3000</v>
      </c>
      <c r="N18" s="21">
        <v>2000</v>
      </c>
    </row>
    <row r="19" spans="1:14" ht="19.899999999999999" customHeight="1" x14ac:dyDescent="0.25">
      <c r="A19" s="22" t="s">
        <v>35</v>
      </c>
      <c r="B19" s="20" t="e">
        <f>SUM(Flessibili)</f>
        <v>#NAME?</v>
      </c>
      <c r="C19" s="23">
        <f t="shared" ref="C19:N19" si="4">SUM(C16:C18)</f>
        <v>4000</v>
      </c>
      <c r="D19" s="23">
        <f t="shared" si="4"/>
        <v>2500</v>
      </c>
      <c r="E19" s="23">
        <f t="shared" si="4"/>
        <v>5500</v>
      </c>
      <c r="F19" s="23">
        <f t="shared" si="4"/>
        <v>2500</v>
      </c>
      <c r="G19" s="23">
        <f t="shared" si="4"/>
        <v>4000</v>
      </c>
      <c r="H19" s="23">
        <f t="shared" si="4"/>
        <v>5500</v>
      </c>
      <c r="I19" s="23">
        <f t="shared" si="4"/>
        <v>5500</v>
      </c>
      <c r="J19" s="23">
        <f t="shared" si="4"/>
        <v>2500</v>
      </c>
      <c r="K19" s="23">
        <f t="shared" si="4"/>
        <v>4000</v>
      </c>
      <c r="L19" s="23">
        <f t="shared" si="4"/>
        <v>2500</v>
      </c>
      <c r="M19" s="23">
        <f t="shared" si="4"/>
        <v>5500</v>
      </c>
      <c r="N19" s="23">
        <f t="shared" si="4"/>
        <v>7500</v>
      </c>
    </row>
    <row r="20" spans="1:14" ht="19.899999999999999" customHeight="1" x14ac:dyDescent="0.25">
      <c r="A20" s="24" t="s">
        <v>41</v>
      </c>
      <c r="B20" s="25" t="e">
        <f>D + E</f>
        <v>#NAME?</v>
      </c>
      <c r="C20" s="26">
        <f t="shared" ref="C20:N20" si="5">C15+C19</f>
        <v>18474.349999999999</v>
      </c>
      <c r="D20" s="26">
        <f t="shared" si="5"/>
        <v>17500</v>
      </c>
      <c r="E20" s="26">
        <f t="shared" si="5"/>
        <v>20500</v>
      </c>
      <c r="F20" s="26">
        <f t="shared" si="5"/>
        <v>17500</v>
      </c>
      <c r="G20" s="26">
        <f t="shared" si="5"/>
        <v>19000</v>
      </c>
      <c r="H20" s="26">
        <f t="shared" si="5"/>
        <v>26500</v>
      </c>
      <c r="I20" s="26">
        <f t="shared" si="5"/>
        <v>20500</v>
      </c>
      <c r="J20" s="26">
        <f t="shared" si="5"/>
        <v>17500</v>
      </c>
      <c r="K20" s="26">
        <f t="shared" si="5"/>
        <v>19000</v>
      </c>
      <c r="L20" s="26">
        <f t="shared" si="5"/>
        <v>17500</v>
      </c>
      <c r="M20" s="26">
        <f t="shared" si="5"/>
        <v>20500</v>
      </c>
      <c r="N20" s="26">
        <f t="shared" si="5"/>
        <v>28500</v>
      </c>
    </row>
    <row r="21" spans="1:14" ht="19.899999999999999" customHeight="1" x14ac:dyDescent="0.25">
      <c r="A21" s="27" t="s">
        <v>36</v>
      </c>
      <c r="B21" s="28"/>
      <c r="C21" s="29">
        <f t="shared" ref="C21:N21" si="6">C10-C20</f>
        <v>-474.34999999999854</v>
      </c>
      <c r="D21" s="29">
        <f t="shared" si="6"/>
        <v>-14974.349999999999</v>
      </c>
      <c r="E21" s="29">
        <f t="shared" si="6"/>
        <v>-10474.349999999999</v>
      </c>
      <c r="F21" s="29">
        <f t="shared" si="6"/>
        <v>-24974.35</v>
      </c>
      <c r="G21" s="29">
        <f t="shared" si="6"/>
        <v>-40974.35</v>
      </c>
      <c r="H21" s="29">
        <f t="shared" si="6"/>
        <v>12519.700000000004</v>
      </c>
      <c r="I21" s="29">
        <f t="shared" si="6"/>
        <v>24675.230000000003</v>
      </c>
      <c r="J21" s="29">
        <f t="shared" si="6"/>
        <v>13175.230000000003</v>
      </c>
      <c r="K21" s="29">
        <f t="shared" si="6"/>
        <v>18175.230000000003</v>
      </c>
      <c r="L21" s="29">
        <f t="shared" si="6"/>
        <v>8675.2300000000032</v>
      </c>
      <c r="M21" s="29">
        <f t="shared" si="6"/>
        <v>11175.230000000003</v>
      </c>
      <c r="N21" s="29">
        <f t="shared" si="6"/>
        <v>56025.649999999994</v>
      </c>
    </row>
    <row r="22" spans="1:14" ht="24" customHeight="1" x14ac:dyDescent="0.25">
      <c r="A22" s="30" t="s">
        <v>37</v>
      </c>
      <c r="B22" s="31" t="s">
        <v>38</v>
      </c>
      <c r="C22" s="32" t="str">
        <f t="shared" ref="C22:N22" si="7">IF(C21&lt;0,"ROSSO - BLOCCO",IF(C21&lt;15000,"GIALLO - COPERTURA","VERDE - OK"))</f>
        <v>ROSSO - BLOCCO</v>
      </c>
      <c r="D22" s="32" t="str">
        <f t="shared" si="7"/>
        <v>ROSSO - BLOCCO</v>
      </c>
      <c r="E22" s="32" t="str">
        <f t="shared" si="7"/>
        <v>ROSSO - BLOCCO</v>
      </c>
      <c r="F22" s="32" t="str">
        <f t="shared" si="7"/>
        <v>ROSSO - BLOCCO</v>
      </c>
      <c r="G22" s="32" t="str">
        <f t="shared" si="7"/>
        <v>ROSSO - BLOCCO</v>
      </c>
      <c r="H22" s="32" t="str">
        <f t="shared" si="7"/>
        <v>GIALLO - COPERTURA</v>
      </c>
      <c r="I22" s="32" t="str">
        <f t="shared" si="7"/>
        <v>VERDE - OK</v>
      </c>
      <c r="J22" s="32" t="str">
        <f t="shared" si="7"/>
        <v>GIALLO - COPERTURA</v>
      </c>
      <c r="K22" s="32" t="str">
        <f t="shared" si="7"/>
        <v>VERDE - OK</v>
      </c>
      <c r="L22" s="32" t="str">
        <f t="shared" si="7"/>
        <v>GIALLO - COPERTURA</v>
      </c>
      <c r="M22" s="32" t="str">
        <f t="shared" si="7"/>
        <v>GIALLO - COPERTURA</v>
      </c>
      <c r="N22" s="32" t="str">
        <f t="shared" si="7"/>
        <v>VERDE - OK</v>
      </c>
    </row>
  </sheetData>
  <mergeCells count="2">
    <mergeCell ref="A2:N2"/>
    <mergeCell ref="A1:N1"/>
  </mergeCells>
  <conditionalFormatting sqref="C22:N22">
    <cfRule type="cellIs" dxfId="2" priority="1" operator="equal">
      <formula>"ROSSO - BLOCCO"</formula>
    </cfRule>
    <cfRule type="cellIs" dxfId="1" priority="2" operator="equal">
      <formula>"GIALLO - COPERTURA"</formula>
    </cfRule>
    <cfRule type="cellIs" dxfId="0" priority="3" operator="equal">
      <formula>"VERDE - OK"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Controllo Mensile Cassa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Ragioneria-2</cp:lastModifiedBy>
  <dcterms:created xsi:type="dcterms:W3CDTF">2026-09-01T14:48:19Z</dcterms:created>
  <dcterms:modified xsi:type="dcterms:W3CDTF">2026-09-04T08:42:36Z</dcterms:modified>
</cp:coreProperties>
</file>